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<sst xmlns="http://schemas.openxmlformats.org/spreadsheetml/2006/main" count="41" uniqueCount="20">
  <si>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Calculate AD-8307 power meter slope and intercept from known input peak-to-peak voltages across 50 ohms</t>
  </si>
  <si>
    <t>Calculate AD-8307 power meter slope and intercept from known input powers in dBm into 50 ohms</t>
  </si>
  <si>
    <t>Input power, dBm</t>
  </si>
  <si>
    <t>U3-6 Voltage, volts</t>
  </si>
  <si>
    <t>Slope:</t>
  </si>
  <si>
    <t>mV/dBm</t>
  </si>
  <si>
    <t>Intercept:</t>
  </si>
  <si>
    <t>dBm</t>
  </si>
  <si>
    <t>U3-6 voltage, volts</t>
  </si>
  <si>
    <t>Enter data pairs in shaded region only, leave unused cells blank</t>
  </si>
  <si>
    <t>Input Voltage, peak-to-peak mV</t>
  </si>
  <si>
    <t>Use the calculations below</t>
  </si>
  <si>
    <t>U3-6 voltage</t>
  </si>
  <si>
    <t>U3-6 voltage:</t>
  </si>
  <si>
    <t>RF Power:</t>
  </si>
  <si>
    <t>volts</t>
  </si>
  <si>
    <t>µW</t>
  </si>
  <si>
    <t>Input data into shaded cells only</t>
  </si>
  <si>
    <t>Once a slope and intercept have been determined,  at left</t>
  </si>
  <si>
    <t>Once a slope and intercept have been determined, at left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</si>
</sst>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7.57421875" style="0" customWidth="1"/>
    <col min="2" max="2" width="17.140625" style="0" customWidth="1"/>
    <col min="4" max="4" width="8.8515625" style="1" customWidth="1"/>
    <col min="10" max="10" width="12.28125" style="0" customWidth="1"/>
    <col min="11" max="11" width="10.7109375" style="0" customWidth="1"/>
  </cols>
  <sheetData>
    <row r="1" spans="1:10" ht="14.25">
      <c r="A1" s="2" t="s">
        <v>1</v>
      </c>
      <c r="J1" s="2" t="s">
        <v>18</v>
      </c>
    </row>
    <row r="2" spans="1:10" ht="14.25">
      <c r="A2" t="s">
        <v>9</v>
      </c>
      <c r="J2" s="2" t="s">
        <v>11</v>
      </c>
    </row>
    <row r="3" spans="1:4" ht="14.25">
      <c r="A3" s="2" t="s">
        <v>2</v>
      </c>
      <c r="B3" s="2" t="s">
        <v>3</v>
      </c>
      <c r="C3" s="2"/>
      <c r="D3" s="3" t="s">
        <v>4</v>
      </c>
    </row>
    <row r="4" spans="1:10" ht="14.25">
      <c r="A4" s="9">
        <v>3</v>
      </c>
      <c r="B4" s="9">
        <v>4.18</v>
      </c>
      <c r="D4" s="1">
        <f>SLOPE(B4:B16,A4:A16)*1000</f>
        <v>48.05674095147779</v>
      </c>
      <c r="E4" t="s">
        <v>5</v>
      </c>
      <c r="J4" t="s">
        <v>17</v>
      </c>
    </row>
    <row r="5" spans="1:12" ht="14.25">
      <c r="A5" s="9">
        <v>0</v>
      </c>
      <c r="B5" s="9">
        <v>4.03</v>
      </c>
      <c r="J5" s="2" t="s">
        <v>13</v>
      </c>
      <c r="K5" s="9">
        <v>3.5</v>
      </c>
      <c r="L5" t="s">
        <v>15</v>
      </c>
    </row>
    <row r="6" spans="1:4" ht="14.25">
      <c r="A6" s="9">
        <v>-3</v>
      </c>
      <c r="B6" s="9">
        <v>3.89</v>
      </c>
      <c r="D6" s="3" t="s">
        <v>6</v>
      </c>
    </row>
    <row r="7" spans="1:12" ht="14.25">
      <c r="A7" s="9">
        <v>-10</v>
      </c>
      <c r="B7" s="9">
        <v>3.55</v>
      </c>
      <c r="D7" s="1">
        <f>INTERCEPT(A4:A16,B4:B16)</f>
        <v>-83.90970394061475</v>
      </c>
      <c r="E7" t="s">
        <v>7</v>
      </c>
      <c r="J7" s="2" t="s">
        <v>14</v>
      </c>
      <c r="K7" s="7">
        <f>(1000*K5/D4)+D7</f>
        <v>-11.079130524620922</v>
      </c>
      <c r="L7" t="s">
        <v>7</v>
      </c>
    </row>
    <row r="8" spans="1:12" ht="14.25">
      <c r="A8" s="9">
        <v>-20</v>
      </c>
      <c r="B8" s="9">
        <v>3.07</v>
      </c>
      <c r="K8" s="1">
        <f>1000*10^(K7/10)</f>
        <v>77.9986251341817</v>
      </c>
      <c r="L8" s="8" t="s">
        <v>16</v>
      </c>
    </row>
    <row r="9" spans="1:2" ht="14.25">
      <c r="A9" s="9">
        <v>-30</v>
      </c>
      <c r="B9" s="9">
        <v>2.59</v>
      </c>
    </row>
    <row r="10" spans="1:2" ht="14.25">
      <c r="A10" s="9">
        <v>-40</v>
      </c>
      <c r="B10" s="9">
        <v>2.11</v>
      </c>
    </row>
    <row r="11" spans="1:2" ht="14.25">
      <c r="A11" s="9">
        <v>-50</v>
      </c>
      <c r="B11" s="9">
        <v>1.63</v>
      </c>
    </row>
    <row r="12" spans="1:12" ht="14.25">
      <c r="A12" s="9">
        <v>-60</v>
      </c>
      <c r="B12" s="9">
        <v>1.15</v>
      </c>
      <c r="J12" s="2" t="s">
        <v>14</v>
      </c>
      <c r="K12" s="9">
        <v>-11.1</v>
      </c>
      <c r="L12" t="s">
        <v>7</v>
      </c>
    </row>
    <row r="13" spans="1:2" ht="14.25">
      <c r="A13" s="9"/>
      <c r="B13" s="9"/>
    </row>
    <row r="14" spans="1:12" ht="14.25">
      <c r="A14" s="9"/>
      <c r="B14" s="9"/>
      <c r="J14" s="2" t="s">
        <v>12</v>
      </c>
      <c r="K14" s="1">
        <f>D4*(K12-D7)/1000</f>
        <v>3.498997081027915</v>
      </c>
      <c r="L14" t="s">
        <v>15</v>
      </c>
    </row>
    <row r="15" spans="1:2" ht="14.25">
      <c r="A15" s="9"/>
      <c r="B15" s="9"/>
    </row>
    <row r="16" spans="1:2" ht="14.25">
      <c r="A16" s="9"/>
      <c r="B16" s="9"/>
    </row>
    <row r="19" spans="1:10" ht="14.25">
      <c r="A19" s="2" t="s">
        <v>0</v>
      </c>
      <c r="J19" s="2" t="s">
        <v>19</v>
      </c>
    </row>
    <row r="20" spans="1:10" ht="14.25">
      <c r="A20" t="s">
        <v>9</v>
      </c>
      <c r="J20" s="2" t="s">
        <v>11</v>
      </c>
    </row>
    <row r="21" spans="1:4" ht="28.5">
      <c r="A21" s="4" t="s">
        <v>10</v>
      </c>
      <c r="B21" s="2" t="s">
        <v>8</v>
      </c>
      <c r="C21" s="5" t="s">
        <v>7</v>
      </c>
      <c r="D21" s="3" t="s">
        <v>4</v>
      </c>
    </row>
    <row r="22" spans="1:10" ht="14.25">
      <c r="A22" s="9">
        <v>894</v>
      </c>
      <c r="B22" s="9">
        <v>4.18</v>
      </c>
      <c r="C22" s="6">
        <f aca="true" t="shared" si="0" ref="C22:C29">10*LOG10(1000*(((A22/1000)^2)/400))</f>
        <v>3.00615046263873</v>
      </c>
      <c r="D22" s="1">
        <f>SLOPE(B22:B34,C22:C34)*1000</f>
        <v>48.3601969368323</v>
      </c>
      <c r="E22" t="s">
        <v>5</v>
      </c>
      <c r="J22" t="s">
        <v>17</v>
      </c>
    </row>
    <row r="23" spans="1:12" ht="14.25">
      <c r="A23" s="9">
        <v>632</v>
      </c>
      <c r="B23" s="9">
        <v>4.03</v>
      </c>
      <c r="C23" s="6">
        <f t="shared" si="0"/>
        <v>-0.006258347631924101</v>
      </c>
      <c r="J23" s="2" t="s">
        <v>13</v>
      </c>
      <c r="K23" s="9">
        <v>4</v>
      </c>
      <c r="L23" t="s">
        <v>15</v>
      </c>
    </row>
    <row r="24" spans="1:4" ht="14.25">
      <c r="A24" s="9">
        <v>447</v>
      </c>
      <c r="B24" s="9">
        <v>3.89</v>
      </c>
      <c r="C24" s="6">
        <f t="shared" si="0"/>
        <v>-3.0144494506408943</v>
      </c>
      <c r="D24" s="3" t="s">
        <v>6</v>
      </c>
    </row>
    <row r="25" spans="1:12" ht="14.25">
      <c r="A25" s="9">
        <v>203</v>
      </c>
      <c r="B25" s="9">
        <v>3.55</v>
      </c>
      <c r="C25" s="6">
        <f t="shared" si="0"/>
        <v>-9.870679155015365</v>
      </c>
      <c r="D25" s="1">
        <f>INTERCEPT(C22:C34,B22:B34)</f>
        <v>-83.38205775963029</v>
      </c>
      <c r="E25" t="s">
        <v>7</v>
      </c>
      <c r="J25" s="2" t="s">
        <v>14</v>
      </c>
      <c r="K25" s="7">
        <f>(1000*K23/D22)+D25</f>
        <v>-0.669408652250354</v>
      </c>
      <c r="L25" t="s">
        <v>7</v>
      </c>
    </row>
    <row r="26" spans="1:12" ht="14.25">
      <c r="A26" s="9">
        <v>63</v>
      </c>
      <c r="B26" s="9">
        <v>3.07</v>
      </c>
      <c r="C26" s="6">
        <f t="shared" si="0"/>
        <v>-20.03378892420799</v>
      </c>
      <c r="K26" s="1">
        <f>1000*10^(K25/10)</f>
        <v>857.154549892297</v>
      </c>
      <c r="L26" s="8" t="s">
        <v>16</v>
      </c>
    </row>
    <row r="27" spans="1:3" ht="14.25">
      <c r="A27" s="9">
        <v>21</v>
      </c>
      <c r="B27" s="9">
        <v>2.59</v>
      </c>
      <c r="C27" s="6">
        <f t="shared" si="0"/>
        <v>-29.576214018601238</v>
      </c>
    </row>
    <row r="28" spans="1:3" ht="14.25">
      <c r="A28" s="9">
        <v>6.3</v>
      </c>
      <c r="B28" s="9">
        <v>2.11</v>
      </c>
      <c r="C28" s="6">
        <f t="shared" si="0"/>
        <v>-40.03378892420799</v>
      </c>
    </row>
    <row r="29" spans="1:3" ht="14.25">
      <c r="A29" s="9">
        <v>2.1</v>
      </c>
      <c r="B29" s="9">
        <v>1.63</v>
      </c>
      <c r="C29" s="6">
        <f t="shared" si="0"/>
        <v>-49.576214018601235</v>
      </c>
    </row>
    <row r="30" spans="1:12" ht="14.25">
      <c r="A30" s="9"/>
      <c r="B30" s="9"/>
      <c r="J30" s="2" t="s">
        <v>14</v>
      </c>
      <c r="K30" s="9">
        <v>10</v>
      </c>
      <c r="L30" t="s">
        <v>7</v>
      </c>
    </row>
    <row r="31" spans="1:2" ht="14.25">
      <c r="A31" s="9"/>
      <c r="B31" s="9"/>
    </row>
    <row r="32" spans="1:12" ht="14.25">
      <c r="A32" s="9"/>
      <c r="B32" s="9"/>
      <c r="J32" s="2" t="s">
        <v>12</v>
      </c>
      <c r="K32" s="1">
        <f>D22*(K30-D25)/1000</f>
        <v>4.51597470362237</v>
      </c>
      <c r="L32" t="s">
        <v>15</v>
      </c>
    </row>
    <row r="33" spans="1:2" ht="14.25">
      <c r="A33" s="9"/>
      <c r="B33" s="9"/>
    </row>
    <row r="34" spans="1:2" ht="14.25">
      <c r="A34" s="9"/>
      <c r="B34" s="9"/>
    </row>
    <row r="35" spans="1:2" ht="14.25">
      <c r="A35" s="9"/>
      <c r="B35" s="9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JimG</dc:creator>
  <cp:keywords/>
  <dc:description/>
  <cp:lastModifiedBy>JimG</cp:lastModifiedBy>
  <dcterms:created xsi:type="dcterms:W3CDTF">2019-11-05T20:09:57Z</dcterms:created>
  <dcterms:modified xsi:type="dcterms:W3CDTF">2019-11-07T21:59:55Z</dcterms:modified>
  <cp:category/>
  <cp:version/>
  <cp:contentType/>
  <cp:contentStatus/>
</cp:coreProperties>
</file>